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904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<sst xmlns="http://schemas.openxmlformats.org/spreadsheetml/2006/main" count="21717" uniqueCount="11104">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</sst>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F10" zoomScale="77" zoomScaleNormal="77" workbookViewId="0">
      <selection activeCell="O21" sqref="O21"/>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2700</v>
      </c>
      <c r="J14" s="62">
        <v>2422.5</v>
      </c>
      <c r="K14" s="62">
        <v>1575</v>
      </c>
      <c r="L14" s="62">
        <v>2010</v>
      </c>
      <c r="M14" s="62">
        <v>1125</v>
      </c>
      <c r="N14" s="62">
        <v>1096.8800000000001</v>
      </c>
      <c r="O14" s="63">
        <v>843.75</v>
      </c>
      <c r="P14" s="64">
        <v>946.875</v>
      </c>
      <c r="Q14" s="65">
        <f>IF(ISERROR(IF($I14="","",J14/I14)),"-",(IF($I14="","",J14/I14)))</f>
        <v>0.89722222222222225</v>
      </c>
      <c r="R14" s="66">
        <f>IF(ISERROR(IF(K14="","",L14/K14)),"-",(IF(K14="","",L14/K14)))</f>
        <v>1.2761904761904761</v>
      </c>
      <c r="S14" s="65">
        <f>IF(ISERROR(IF(M14="","",N14/M14)),"-",(IF(M14="","",N14/M14)))</f>
        <v>0.97500444444444456</v>
      </c>
      <c r="T14" s="66">
        <f>IF(ISERROR(IF(O14="","",P14/O14)),"-",IF(O14="","",P14/O14))</f>
        <v>1.1222222222222222</v>
      </c>
      <c r="U14" s="67">
        <v>848</v>
      </c>
      <c r="V14" s="68">
        <f>IF(ISERROR(IF($U14="","",SUM(J14,N14)/$U14)),"-",(IF($U14="","",SUM(J14,N14)/$U14)))</f>
        <v>4.1502122641509436</v>
      </c>
      <c r="W14" s="68">
        <f>IF(ISERROR(IF($U14="","",SUM(L14,P14)/$U14)),"-",(IF($U14="","",SUM(L14,P14)/$U14)))</f>
        <v>3.4868808962264151</v>
      </c>
      <c r="X14" s="68">
        <f>IF(ISERROR(IF($U14="","",SUM(J14,L14,N14,P14)/$U14)),"-",(IF($U14="","",SUM(J14,L14,N14,P14)/$U14)))</f>
        <v>7.6370931603773586</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1800</v>
      </c>
      <c r="J15" s="62">
        <v>1800</v>
      </c>
      <c r="K15" s="62">
        <v>1125</v>
      </c>
      <c r="L15" s="62">
        <v>1492.5</v>
      </c>
      <c r="M15" s="62">
        <v>843.75</v>
      </c>
      <c r="N15" s="62">
        <v>843.75</v>
      </c>
      <c r="O15" s="63">
        <v>562.5</v>
      </c>
      <c r="P15" s="64">
        <v>628.15</v>
      </c>
      <c r="Q15" s="65">
        <f t="shared" ref="Q15:Q78" si="3">IF(ISERROR(IF($I15="","",J15/I15)),"-",(IF($I15="","",J15/I15)))</f>
        <v>1</v>
      </c>
      <c r="R15" s="66">
        <f t="shared" ref="R15:R78" si="4">IF(ISERROR(IF(K15="","",L15/K15)),"-",(IF(K15="","",L15/K15)))</f>
        <v>1.3266666666666667</v>
      </c>
      <c r="S15" s="65">
        <f t="shared" ref="S15:S78" si="5">IF(ISERROR(IF(M15="","",N15/M15)),"-",(IF(M15="","",N15/M15)))</f>
        <v>1</v>
      </c>
      <c r="T15" s="66">
        <f t="shared" ref="T15:T78" si="6">IF(ISERROR(IF(O15="","",P15/O15)),"-",IF(O15="","",P15/O15))</f>
        <v>1.116711111111111</v>
      </c>
      <c r="U15" s="67">
        <v>541</v>
      </c>
      <c r="V15" s="68">
        <f t="shared" ref="V15:V78" si="7">IF(ISERROR(IF($U15="","",SUM(J15,N15)/$U15)),"-",(IF($U15="","",SUM(J15,N15)/$U15)))</f>
        <v>4.8867837338262481</v>
      </c>
      <c r="W15" s="68">
        <f t="shared" ref="W15:W78" si="8">IF(ISERROR(IF($U15="","",SUM(L15,P15)/$U15)),"-",(IF($U15="","",SUM(L15,P15)/$U15)))</f>
        <v>3.9198706099815159</v>
      </c>
      <c r="X15" s="68">
        <f t="shared" ref="X15:X78" si="9">IF(ISERROR(IF($U15="","",SUM(J15,L15,N15,P15)/$U15)),"-",(IF($U15="","",SUM(J15,L15,N15,P15)/$U15)))</f>
        <v>8.8066543438077627</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1350</v>
      </c>
      <c r="J16" s="62">
        <v>1350</v>
      </c>
      <c r="K16" s="62">
        <v>1350</v>
      </c>
      <c r="L16" s="62">
        <v>1552.5</v>
      </c>
      <c r="M16" s="62">
        <v>843.75</v>
      </c>
      <c r="N16" s="62">
        <v>768.75</v>
      </c>
      <c r="O16" s="63">
        <v>562.5</v>
      </c>
      <c r="P16" s="64">
        <v>609.35</v>
      </c>
      <c r="Q16" s="65">
        <f t="shared" si="3"/>
        <v>1</v>
      </c>
      <c r="R16" s="66">
        <f t="shared" si="4"/>
        <v>1.1499999999999999</v>
      </c>
      <c r="S16" s="65">
        <f t="shared" si="5"/>
        <v>0.91111111111111109</v>
      </c>
      <c r="T16" s="66">
        <f t="shared" si="6"/>
        <v>1.083288888888889</v>
      </c>
      <c r="U16" s="67">
        <v>496</v>
      </c>
      <c r="V16" s="68">
        <f t="shared" si="7"/>
        <v>4.271673387096774</v>
      </c>
      <c r="W16" s="68">
        <f t="shared" si="8"/>
        <v>4.3585685483870966</v>
      </c>
      <c r="X16" s="68">
        <f t="shared" si="9"/>
        <v>8.6302419354838715</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10612</v>
      </c>
      <c r="J17" s="62">
        <v>11152</v>
      </c>
      <c r="K17" s="62">
        <v>1575</v>
      </c>
      <c r="L17" s="62">
        <v>1605</v>
      </c>
      <c r="M17" s="62">
        <v>7415</v>
      </c>
      <c r="N17" s="62">
        <v>7725</v>
      </c>
      <c r="O17" s="63">
        <v>1280</v>
      </c>
      <c r="P17" s="64">
        <v>1067</v>
      </c>
      <c r="Q17" s="65">
        <f t="shared" si="3"/>
        <v>1.0508857896720694</v>
      </c>
      <c r="R17" s="66">
        <f t="shared" si="4"/>
        <v>1.019047619047619</v>
      </c>
      <c r="S17" s="65">
        <f t="shared" si="5"/>
        <v>1.0418071476736346</v>
      </c>
      <c r="T17" s="66">
        <f t="shared" si="6"/>
        <v>0.83359375000000002</v>
      </c>
      <c r="U17" s="67">
        <v>657</v>
      </c>
      <c r="V17" s="68">
        <f t="shared" si="7"/>
        <v>28.732115677321158</v>
      </c>
      <c r="W17" s="68">
        <f t="shared" si="8"/>
        <v>4.0669710806697106</v>
      </c>
      <c r="X17" s="68">
        <f t="shared" si="9"/>
        <v>32.799086757990871</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180</v>
      </c>
      <c r="J18" s="62">
        <v>180</v>
      </c>
      <c r="K18" s="62">
        <v>75</v>
      </c>
      <c r="L18" s="62">
        <v>75</v>
      </c>
      <c r="M18" s="62">
        <v>106.7</v>
      </c>
      <c r="N18" s="62">
        <v>106.7</v>
      </c>
      <c r="O18" s="63">
        <v>53.3</v>
      </c>
      <c r="P18" s="64">
        <v>53.3</v>
      </c>
      <c r="Q18" s="65">
        <f t="shared" si="3"/>
        <v>1</v>
      </c>
      <c r="R18" s="66">
        <f t="shared" si="4"/>
        <v>1</v>
      </c>
      <c r="S18" s="65">
        <f t="shared" si="5"/>
        <v>1</v>
      </c>
      <c r="T18" s="66">
        <f t="shared" si="6"/>
        <v>1</v>
      </c>
      <c r="U18" s="67">
        <v>16</v>
      </c>
      <c r="V18" s="68">
        <f t="shared" si="7"/>
        <v>17.918749999999999</v>
      </c>
      <c r="W18" s="68">
        <f t="shared" si="8"/>
        <v>8.0187500000000007</v>
      </c>
      <c r="X18" s="68">
        <f t="shared" si="9"/>
        <v>25.9375</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0</v>
      </c>
      <c r="C19" s="50"/>
      <c r="D19" s="59" t="str">
        <f t="shared" si="2"/>
        <v>RBQHQ</v>
      </c>
      <c r="E19" s="72" t="s">
        <v>10183</v>
      </c>
      <c r="F19" s="60" t="s">
        <v>11100</v>
      </c>
      <c r="G19" s="78" t="s">
        <v>319</v>
      </c>
      <c r="H19" s="85" t="s">
        <v>324</v>
      </c>
      <c r="I19" s="61">
        <v>3150</v>
      </c>
      <c r="J19" s="62">
        <v>2587.5</v>
      </c>
      <c r="K19" s="62">
        <v>2250</v>
      </c>
      <c r="L19" s="62">
        <v>1650</v>
      </c>
      <c r="M19" s="62">
        <v>1125</v>
      </c>
      <c r="N19" s="62">
        <v>1068.75</v>
      </c>
      <c r="O19" s="63">
        <v>562.5</v>
      </c>
      <c r="P19" s="64">
        <v>534.375</v>
      </c>
      <c r="Q19" s="65">
        <f t="shared" si="3"/>
        <v>0.8214285714285714</v>
      </c>
      <c r="R19" s="66">
        <f t="shared" si="4"/>
        <v>0.73333333333333328</v>
      </c>
      <c r="S19" s="65">
        <f t="shared" si="5"/>
        <v>0.95</v>
      </c>
      <c r="T19" s="66">
        <f t="shared" si="6"/>
        <v>0.95</v>
      </c>
      <c r="U19" s="67">
        <v>851</v>
      </c>
      <c r="V19" s="68">
        <f t="shared" si="7"/>
        <v>4.2964159811985896</v>
      </c>
      <c r="W19" s="68">
        <f t="shared" si="8"/>
        <v>2.5668331374853115</v>
      </c>
      <c r="X19" s="68">
        <f t="shared" si="9"/>
        <v>6.8632491186839015</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900</v>
      </c>
      <c r="J20" s="62">
        <v>832.5</v>
      </c>
      <c r="K20" s="62">
        <v>900</v>
      </c>
      <c r="L20" s="62">
        <v>532.5</v>
      </c>
      <c r="M20" s="62">
        <v>562.5</v>
      </c>
      <c r="N20" s="62">
        <v>487.5</v>
      </c>
      <c r="O20" s="63">
        <v>281.25</v>
      </c>
      <c r="P20" s="64">
        <v>253.125</v>
      </c>
      <c r="Q20" s="65">
        <f t="shared" si="3"/>
        <v>0.92500000000000004</v>
      </c>
      <c r="R20" s="66">
        <f t="shared" si="4"/>
        <v>0.59166666666666667</v>
      </c>
      <c r="S20" s="65">
        <f t="shared" si="5"/>
        <v>0.8666666666666667</v>
      </c>
      <c r="T20" s="66">
        <f t="shared" si="6"/>
        <v>0.9</v>
      </c>
      <c r="U20" s="67">
        <v>202</v>
      </c>
      <c r="V20" s="68">
        <f t="shared" si="7"/>
        <v>6.5346534653465342</v>
      </c>
      <c r="W20" s="68">
        <f t="shared" si="8"/>
        <v>3.8892326732673266</v>
      </c>
      <c r="X20" s="68">
        <f t="shared" si="9"/>
        <v>10.423886138613861</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900</v>
      </c>
      <c r="J21" s="62">
        <v>885</v>
      </c>
      <c r="K21" s="62">
        <v>900</v>
      </c>
      <c r="L21" s="62">
        <v>540</v>
      </c>
      <c r="M21" s="62">
        <v>562.5</v>
      </c>
      <c r="N21" s="62">
        <v>562.5</v>
      </c>
      <c r="O21" s="63">
        <v>281.25</v>
      </c>
      <c r="P21" s="64">
        <v>281.25</v>
      </c>
      <c r="Q21" s="65">
        <f t="shared" si="3"/>
        <v>0.98333333333333328</v>
      </c>
      <c r="R21" s="66">
        <f t="shared" si="4"/>
        <v>0.6</v>
      </c>
      <c r="S21" s="65">
        <f t="shared" si="5"/>
        <v>1</v>
      </c>
      <c r="T21" s="66">
        <f t="shared" si="6"/>
        <v>1</v>
      </c>
      <c r="U21" s="67">
        <v>304</v>
      </c>
      <c r="V21" s="68">
        <f t="shared" si="7"/>
        <v>4.7615131578947372</v>
      </c>
      <c r="W21" s="68">
        <f t="shared" si="8"/>
        <v>2.7014802631578947</v>
      </c>
      <c r="X21" s="68">
        <f t="shared" si="9"/>
        <v>7.4629934210526319</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2925</v>
      </c>
      <c r="J22" s="62">
        <v>2835</v>
      </c>
      <c r="K22" s="62">
        <v>675</v>
      </c>
      <c r="L22" s="62">
        <v>600</v>
      </c>
      <c r="M22" s="62">
        <v>1968.75</v>
      </c>
      <c r="N22" s="62">
        <v>1828.125</v>
      </c>
      <c r="O22" s="63">
        <v>281.25</v>
      </c>
      <c r="P22" s="64">
        <v>281.25</v>
      </c>
      <c r="Q22" s="65">
        <f t="shared" si="3"/>
        <v>0.96923076923076923</v>
      </c>
      <c r="R22" s="66">
        <f t="shared" si="4"/>
        <v>0.88888888888888884</v>
      </c>
      <c r="S22" s="65">
        <f t="shared" si="5"/>
        <v>0.9285714285714286</v>
      </c>
      <c r="T22" s="66">
        <f t="shared" si="6"/>
        <v>1</v>
      </c>
      <c r="U22" s="67">
        <v>214</v>
      </c>
      <c r="V22" s="68">
        <f t="shared" si="7"/>
        <v>21.790303738317757</v>
      </c>
      <c r="W22" s="68">
        <f t="shared" si="8"/>
        <v>4.1179906542056077</v>
      </c>
      <c r="X22" s="68">
        <f t="shared" si="9"/>
        <v>25.908294392523363</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24517</v>
      </c>
      <c r="J214" s="79">
        <f t="shared" si="58"/>
        <v>24044.5</v>
      </c>
      <c r="K214" s="79">
        <f t="shared" si="58"/>
        <v>10425</v>
      </c>
      <c r="L214" s="79">
        <f t="shared" si="58"/>
        <v>10057.5</v>
      </c>
      <c r="M214" s="79">
        <f t="shared" si="58"/>
        <v>14552.95</v>
      </c>
      <c r="N214" s="79">
        <f t="shared" si="58"/>
        <v>14487.955000000002</v>
      </c>
      <c r="O214" s="79">
        <f t="shared" si="58"/>
        <v>4708.3</v>
      </c>
      <c r="P214" s="79">
        <f>SUM(P14:P213)</f>
        <v>4654.6750000000002</v>
      </c>
      <c r="Q214" s="71"/>
      <c r="R214" s="66"/>
      <c r="S214" s="71"/>
      <c r="T214" s="66"/>
      <c r="U214" s="80">
        <f>SUM(U14:U213)</f>
        <v>4129</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1</v>
      </c>
      <c r="AF217" s="36">
        <f t="shared" ref="AF217:AF226" si="79">IF(S15="",0, IF(S15="-",0,IF(S15&gt;100%,1,0)))</f>
        <v>0</v>
      </c>
      <c r="AG217" s="36">
        <f t="shared" ref="AG217:AG226" si="80">IF(T15="",0, IF(T15="-",0,IF(T15&gt;100%,1,0)))</f>
        <v>1</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1</v>
      </c>
      <c r="T218" s="51">
        <f t="shared" si="63"/>
        <v>0</v>
      </c>
      <c r="U218" s="51">
        <f t="shared" si="71"/>
        <v>0</v>
      </c>
      <c r="V218" s="51"/>
      <c r="W218" s="51"/>
      <c r="X218" s="51"/>
      <c r="Y218" s="37">
        <f t="shared" si="72"/>
        <v>3</v>
      </c>
      <c r="AC218" s="36">
        <f t="shared" si="73"/>
        <v>0</v>
      </c>
      <c r="AE218" s="36">
        <f t="shared" si="78"/>
        <v>1</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1</v>
      </c>
      <c r="AE219" s="36">
        <f t="shared" si="78"/>
        <v>1</v>
      </c>
      <c r="AF219" s="36">
        <f t="shared" si="79"/>
        <v>1</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0</v>
      </c>
      <c r="U220" s="51">
        <f t="shared" si="71"/>
        <v>0</v>
      </c>
      <c r="V220" s="51"/>
      <c r="W220" s="51"/>
      <c r="X220" s="51"/>
      <c r="Y220" s="37">
        <f t="shared" si="72"/>
        <v>0</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0</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1</v>
      </c>
      <c r="AE417" s="36">
        <f t="shared" ref="AE417:AG417" si="202">SUM(AE216:AE415)</f>
        <v>4</v>
      </c>
      <c r="AF417" s="36">
        <f t="shared" si="202"/>
        <v>1</v>
      </c>
      <c r="AG417" s="36">
        <f t="shared" si="202"/>
        <v>3</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2700</v>
      </c>
      <c r="G2" s="93">
        <f>'Trust - Frontsheet'!J14</f>
        <v>2422.5</v>
      </c>
      <c r="H2" s="93">
        <f>'Trust - Frontsheet'!K14</f>
        <v>1575</v>
      </c>
      <c r="I2" s="93">
        <f>'Trust - Frontsheet'!L14</f>
        <v>2010</v>
      </c>
      <c r="J2" s="93">
        <f>'Trust - Frontsheet'!M14</f>
        <v>1125</v>
      </c>
      <c r="K2" s="93">
        <f>'Trust - Frontsheet'!N14</f>
        <v>1096.8800000000001</v>
      </c>
      <c r="L2" s="93">
        <f>'Trust - Frontsheet'!O14</f>
        <v>843.75</v>
      </c>
      <c r="M2" s="93">
        <f>'Trust - Frontsheet'!P14</f>
        <v>946.875</v>
      </c>
      <c r="N2" s="93">
        <f>IF(OR('Trust - Frontsheet'!Q14="",'Trust - Frontsheet'!Q14="-"),0,('Trust - Frontsheet'!Q14))</f>
        <v>0.89722222222222225</v>
      </c>
      <c r="O2" s="93">
        <f>IF(OR('Trust - Frontsheet'!R14="",'Trust - Frontsheet'!R14="-"),0,('Trust - Frontsheet'!R14))</f>
        <v>1.2761904761904761</v>
      </c>
      <c r="P2" s="93">
        <f>IF(OR('Trust - Frontsheet'!S14="",'Trust - Frontsheet'!S14="-"),0,('Trust - Frontsheet'!S14))</f>
        <v>0.97500444444444456</v>
      </c>
      <c r="Q2" s="93">
        <f>IF(OR('Trust - Frontsheet'!T14="",'Trust - Frontsheet'!T14="-"),0,('Trust - Frontsheet'!T14))</f>
        <v>1.1222222222222222</v>
      </c>
      <c r="R2" s="93">
        <f>'Trust - Frontsheet'!U14</f>
        <v>848</v>
      </c>
      <c r="S2" s="93">
        <f>IF(OR('Trust - Frontsheet'!V14="",'Trust - Frontsheet'!V14="-"),0,('Trust - Frontsheet'!V14))</f>
        <v>4.1502122641509436</v>
      </c>
      <c r="T2" s="93">
        <f>IF(OR('Trust - Frontsheet'!W14="",'Trust - Frontsheet'!W14="-"),0,('Trust - Frontsheet'!W14))</f>
        <v>3.4868808962264151</v>
      </c>
      <c r="U2" s="93">
        <f>IF(OR('Trust - Frontsheet'!X14="",'Trust - Frontsheet'!X14="-"),0,('Trust - Frontsheet'!X14))</f>
        <v>7.6370931603773586</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1800</v>
      </c>
      <c r="G3" s="93">
        <f>'Trust - Frontsheet'!J15</f>
        <v>1800</v>
      </c>
      <c r="H3" s="93">
        <f>'Trust - Frontsheet'!K15</f>
        <v>1125</v>
      </c>
      <c r="I3" s="93">
        <f>'Trust - Frontsheet'!L15</f>
        <v>1492.5</v>
      </c>
      <c r="J3" s="93">
        <f>'Trust - Frontsheet'!M15</f>
        <v>843.75</v>
      </c>
      <c r="K3" s="93">
        <f>'Trust - Frontsheet'!N15</f>
        <v>843.75</v>
      </c>
      <c r="L3" s="93">
        <f>'Trust - Frontsheet'!O15</f>
        <v>562.5</v>
      </c>
      <c r="M3" s="93">
        <f>'Trust - Frontsheet'!P15</f>
        <v>628.15</v>
      </c>
      <c r="N3" s="93">
        <f>IF(OR('Trust - Frontsheet'!Q15="",'Trust - Frontsheet'!Q15="-"),0,('Trust - Frontsheet'!Q15))</f>
        <v>1</v>
      </c>
      <c r="O3" s="93">
        <f>IF(OR('Trust - Frontsheet'!R15="",'Trust - Frontsheet'!R15="-"),0,('Trust - Frontsheet'!R15))</f>
        <v>1.3266666666666667</v>
      </c>
      <c r="P3" s="93">
        <f>IF(OR('Trust - Frontsheet'!S15="",'Trust - Frontsheet'!S15="-"),0,('Trust - Frontsheet'!S15))</f>
        <v>1</v>
      </c>
      <c r="Q3" s="93">
        <f>IF(OR('Trust - Frontsheet'!T15="",'Trust - Frontsheet'!T15="-"),0,('Trust - Frontsheet'!T15))</f>
        <v>1.116711111111111</v>
      </c>
      <c r="R3" s="93">
        <f>'Trust - Frontsheet'!U15</f>
        <v>541</v>
      </c>
      <c r="S3" s="93">
        <f>IF(OR('Trust - Frontsheet'!V15="",'Trust - Frontsheet'!V15="-"),0,('Trust - Frontsheet'!V15))</f>
        <v>4.8867837338262481</v>
      </c>
      <c r="T3" s="93">
        <f>IF(OR('Trust - Frontsheet'!W15="",'Trust - Frontsheet'!W15="-"),0,('Trust - Frontsheet'!W15))</f>
        <v>3.9198706099815159</v>
      </c>
      <c r="U3" s="93">
        <f>IF(OR('Trust - Frontsheet'!X15="",'Trust - Frontsheet'!X15="-"),0,('Trust - Frontsheet'!X15))</f>
        <v>8.8066543438077627</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1350</v>
      </c>
      <c r="G4" s="93">
        <f>'Trust - Frontsheet'!J16</f>
        <v>1350</v>
      </c>
      <c r="H4" s="93">
        <f>'Trust - Frontsheet'!K16</f>
        <v>1350</v>
      </c>
      <c r="I4" s="93">
        <f>'Trust - Frontsheet'!L16</f>
        <v>1552.5</v>
      </c>
      <c r="J4" s="93">
        <f>'Trust - Frontsheet'!M16</f>
        <v>843.75</v>
      </c>
      <c r="K4" s="93">
        <f>'Trust - Frontsheet'!N16</f>
        <v>768.75</v>
      </c>
      <c r="L4" s="93">
        <f>'Trust - Frontsheet'!O16</f>
        <v>562.5</v>
      </c>
      <c r="M4" s="93">
        <f>'Trust - Frontsheet'!P16</f>
        <v>609.35</v>
      </c>
      <c r="N4" s="93">
        <f>IF(OR('Trust - Frontsheet'!Q16="",'Trust - Frontsheet'!Q16="-"),0,('Trust - Frontsheet'!Q16))</f>
        <v>1</v>
      </c>
      <c r="O4" s="93">
        <f>IF(OR('Trust - Frontsheet'!R16="",'Trust - Frontsheet'!R16="-"),0,('Trust - Frontsheet'!R16))</f>
        <v>1.1499999999999999</v>
      </c>
      <c r="P4" s="93">
        <f>IF(OR('Trust - Frontsheet'!S16="",'Trust - Frontsheet'!S16="-"),0,('Trust - Frontsheet'!S16))</f>
        <v>0.91111111111111109</v>
      </c>
      <c r="Q4" s="93">
        <f>IF(OR('Trust - Frontsheet'!T16="",'Trust - Frontsheet'!T16="-"),0,('Trust - Frontsheet'!T16))</f>
        <v>1.083288888888889</v>
      </c>
      <c r="R4" s="93">
        <f>'Trust - Frontsheet'!U16</f>
        <v>496</v>
      </c>
      <c r="S4" s="93">
        <f>IF(OR('Trust - Frontsheet'!V16="",'Trust - Frontsheet'!V16="-"),0,('Trust - Frontsheet'!V16))</f>
        <v>4.271673387096774</v>
      </c>
      <c r="T4" s="93">
        <f>IF(OR('Trust - Frontsheet'!W16="",'Trust - Frontsheet'!W16="-"),0,('Trust - Frontsheet'!W16))</f>
        <v>4.3585685483870966</v>
      </c>
      <c r="U4" s="93">
        <f>IF(OR('Trust - Frontsheet'!X16="",'Trust - Frontsheet'!X16="-"),0,('Trust - Frontsheet'!X16))</f>
        <v>8.6302419354838715</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10612</v>
      </c>
      <c r="G5" s="93">
        <f>'Trust - Frontsheet'!J17</f>
        <v>11152</v>
      </c>
      <c r="H5" s="93">
        <f>'Trust - Frontsheet'!K17</f>
        <v>1575</v>
      </c>
      <c r="I5" s="93">
        <f>'Trust - Frontsheet'!L17</f>
        <v>1605</v>
      </c>
      <c r="J5" s="93">
        <f>'Trust - Frontsheet'!M17</f>
        <v>7415</v>
      </c>
      <c r="K5" s="93">
        <f>'Trust - Frontsheet'!N17</f>
        <v>7725</v>
      </c>
      <c r="L5" s="93">
        <f>'Trust - Frontsheet'!O17</f>
        <v>1280</v>
      </c>
      <c r="M5" s="93">
        <f>'Trust - Frontsheet'!P17</f>
        <v>1067</v>
      </c>
      <c r="N5" s="93">
        <f>IF(OR('Trust - Frontsheet'!Q17="",'Trust - Frontsheet'!Q17="-"),0,('Trust - Frontsheet'!Q17))</f>
        <v>1.0508857896720694</v>
      </c>
      <c r="O5" s="93">
        <f>IF(OR('Trust - Frontsheet'!R17="",'Trust - Frontsheet'!R17="-"),0,('Trust - Frontsheet'!R17))</f>
        <v>1.019047619047619</v>
      </c>
      <c r="P5" s="93">
        <f>IF(OR('Trust - Frontsheet'!S17="",'Trust - Frontsheet'!S17="-"),0,('Trust - Frontsheet'!S17))</f>
        <v>1.0418071476736346</v>
      </c>
      <c r="Q5" s="93">
        <f>IF(OR('Trust - Frontsheet'!T17="",'Trust - Frontsheet'!T17="-"),0,('Trust - Frontsheet'!T17))</f>
        <v>0.83359375000000002</v>
      </c>
      <c r="R5" s="93">
        <f>'Trust - Frontsheet'!U17</f>
        <v>657</v>
      </c>
      <c r="S5" s="93">
        <f>IF(OR('Trust - Frontsheet'!V17="",'Trust - Frontsheet'!V17="-"),0,('Trust - Frontsheet'!V17))</f>
        <v>28.732115677321158</v>
      </c>
      <c r="T5" s="93">
        <f>IF(OR('Trust - Frontsheet'!W17="",'Trust - Frontsheet'!W17="-"),0,('Trust - Frontsheet'!W17))</f>
        <v>4.0669710806697106</v>
      </c>
      <c r="U5" s="93">
        <f>IF(OR('Trust - Frontsheet'!X17="",'Trust - Frontsheet'!X17="-"),0,('Trust - Frontsheet'!X17))</f>
        <v>32.799086757990871</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180</v>
      </c>
      <c r="G6" s="93">
        <f>'Trust - Frontsheet'!J18</f>
        <v>180</v>
      </c>
      <c r="H6" s="93">
        <f>'Trust - Frontsheet'!K18</f>
        <v>75</v>
      </c>
      <c r="I6" s="93">
        <f>'Trust - Frontsheet'!L18</f>
        <v>75</v>
      </c>
      <c r="J6" s="93">
        <f>'Trust - Frontsheet'!M18</f>
        <v>106.7</v>
      </c>
      <c r="K6" s="93">
        <f>'Trust - Frontsheet'!N18</f>
        <v>106.7</v>
      </c>
      <c r="L6" s="93">
        <f>'Trust - Frontsheet'!O18</f>
        <v>53.3</v>
      </c>
      <c r="M6" s="93">
        <f>'Trust - Frontsheet'!P18</f>
        <v>53.3</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16</v>
      </c>
      <c r="S6" s="93">
        <f>IF(OR('Trust - Frontsheet'!V18="",'Trust - Frontsheet'!V18="-"),0,('Trust - Frontsheet'!V18))</f>
        <v>17.918749999999999</v>
      </c>
      <c r="T6" s="93">
        <f>IF(OR('Trust - Frontsheet'!W18="",'Trust - Frontsheet'!W18="-"),0,('Trust - Frontsheet'!W18))</f>
        <v>8.0187500000000007</v>
      </c>
      <c r="U6" s="93">
        <f>IF(OR('Trust - Frontsheet'!X18="",'Trust - Frontsheet'!X18="-"),0,('Trust - Frontsheet'!X18))</f>
        <v>25.9375</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2587.5</v>
      </c>
      <c r="H7" s="93">
        <f>'Trust - Frontsheet'!K19</f>
        <v>2250</v>
      </c>
      <c r="I7" s="93">
        <f>'Trust - Frontsheet'!L19</f>
        <v>1650</v>
      </c>
      <c r="J7" s="93">
        <f>'Trust - Frontsheet'!M19</f>
        <v>1125</v>
      </c>
      <c r="K7" s="93">
        <f>'Trust - Frontsheet'!N19</f>
        <v>1068.75</v>
      </c>
      <c r="L7" s="93">
        <f>'Trust - Frontsheet'!O19</f>
        <v>562.5</v>
      </c>
      <c r="M7" s="93">
        <f>'Trust - Frontsheet'!P19</f>
        <v>534.375</v>
      </c>
      <c r="N7" s="93">
        <f>IF(OR('Trust - Frontsheet'!Q19="",'Trust - Frontsheet'!Q19="-"),0,('Trust - Frontsheet'!Q19))</f>
        <v>0.8214285714285714</v>
      </c>
      <c r="O7" s="93">
        <f>IF(OR('Trust - Frontsheet'!R19="",'Trust - Frontsheet'!R19="-"),0,('Trust - Frontsheet'!R19))</f>
        <v>0.73333333333333328</v>
      </c>
      <c r="P7" s="93">
        <f>IF(OR('Trust - Frontsheet'!S19="",'Trust - Frontsheet'!S19="-"),0,('Trust - Frontsheet'!S19))</f>
        <v>0.95</v>
      </c>
      <c r="Q7" s="93">
        <f>IF(OR('Trust - Frontsheet'!T19="",'Trust - Frontsheet'!T19="-"),0,('Trust - Frontsheet'!T19))</f>
        <v>0.95</v>
      </c>
      <c r="R7" s="93">
        <f>'Trust - Frontsheet'!U19</f>
        <v>851</v>
      </c>
      <c r="S7" s="93">
        <f>IF(OR('Trust - Frontsheet'!V19="",'Trust - Frontsheet'!V19="-"),0,('Trust - Frontsheet'!V19))</f>
        <v>4.2964159811985896</v>
      </c>
      <c r="T7" s="93">
        <f>IF(OR('Trust - Frontsheet'!W19="",'Trust - Frontsheet'!W19="-"),0,('Trust - Frontsheet'!W19))</f>
        <v>2.5668331374853115</v>
      </c>
      <c r="U7" s="93">
        <f>IF(OR('Trust - Frontsheet'!X19="",'Trust - Frontsheet'!X19="-"),0,('Trust - Frontsheet'!X19))</f>
        <v>6.8632491186839015</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900</v>
      </c>
      <c r="G8" s="93">
        <f>'Trust - Frontsheet'!J20</f>
        <v>832.5</v>
      </c>
      <c r="H8" s="93">
        <f>'Trust - Frontsheet'!K20</f>
        <v>900</v>
      </c>
      <c r="I8" s="93">
        <f>'Trust - Frontsheet'!L20</f>
        <v>532.5</v>
      </c>
      <c r="J8" s="93">
        <f>'Trust - Frontsheet'!M20</f>
        <v>562.5</v>
      </c>
      <c r="K8" s="93">
        <f>'Trust - Frontsheet'!N20</f>
        <v>487.5</v>
      </c>
      <c r="L8" s="93">
        <f>'Trust - Frontsheet'!O20</f>
        <v>281.25</v>
      </c>
      <c r="M8" s="93">
        <f>'Trust - Frontsheet'!P20</f>
        <v>253.125</v>
      </c>
      <c r="N8" s="93">
        <f>IF(OR('Trust - Frontsheet'!Q20="",'Trust - Frontsheet'!Q20="-"),0,('Trust - Frontsheet'!Q20))</f>
        <v>0.92500000000000004</v>
      </c>
      <c r="O8" s="93">
        <f>IF(OR('Trust - Frontsheet'!R20="",'Trust - Frontsheet'!R20="-"),0,('Trust - Frontsheet'!R20))</f>
        <v>0.59166666666666667</v>
      </c>
      <c r="P8" s="93">
        <f>IF(OR('Trust - Frontsheet'!S20="",'Trust - Frontsheet'!S20="-"),0,('Trust - Frontsheet'!S20))</f>
        <v>0.8666666666666667</v>
      </c>
      <c r="Q8" s="93">
        <f>IF(OR('Trust - Frontsheet'!T20="",'Trust - Frontsheet'!T20="-"),0,('Trust - Frontsheet'!T20))</f>
        <v>0.9</v>
      </c>
      <c r="R8" s="93">
        <f>'Trust - Frontsheet'!U20</f>
        <v>202</v>
      </c>
      <c r="S8" s="93">
        <f>IF(OR('Trust - Frontsheet'!V20="",'Trust - Frontsheet'!V20="-"),0,('Trust - Frontsheet'!V20))</f>
        <v>6.5346534653465342</v>
      </c>
      <c r="T8" s="93">
        <f>IF(OR('Trust - Frontsheet'!W20="",'Trust - Frontsheet'!W20="-"),0,('Trust - Frontsheet'!W20))</f>
        <v>3.8892326732673266</v>
      </c>
      <c r="U8" s="93">
        <f>IF(OR('Trust - Frontsheet'!X20="",'Trust - Frontsheet'!X20="-"),0,('Trust - Frontsheet'!X20))</f>
        <v>10.423886138613861</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900</v>
      </c>
      <c r="G9" s="93">
        <f>'Trust - Frontsheet'!J21</f>
        <v>885</v>
      </c>
      <c r="H9" s="93">
        <f>'Trust - Frontsheet'!K21</f>
        <v>900</v>
      </c>
      <c r="I9" s="93">
        <f>'Trust - Frontsheet'!L21</f>
        <v>540</v>
      </c>
      <c r="J9" s="93">
        <f>'Trust - Frontsheet'!M21</f>
        <v>562.5</v>
      </c>
      <c r="K9" s="93">
        <f>'Trust - Frontsheet'!N21</f>
        <v>562.5</v>
      </c>
      <c r="L9" s="93">
        <f>'Trust - Frontsheet'!O21</f>
        <v>281.25</v>
      </c>
      <c r="M9" s="93">
        <f>'Trust - Frontsheet'!P21</f>
        <v>281.25</v>
      </c>
      <c r="N9" s="93">
        <f>IF(OR('Trust - Frontsheet'!Q21="",'Trust - Frontsheet'!Q21="-"),0,('Trust - Frontsheet'!Q21))</f>
        <v>0.98333333333333328</v>
      </c>
      <c r="O9" s="93">
        <f>IF(OR('Trust - Frontsheet'!R21="",'Trust - Frontsheet'!R21="-"),0,('Trust - Frontsheet'!R21))</f>
        <v>0.6</v>
      </c>
      <c r="P9" s="93">
        <f>IF(OR('Trust - Frontsheet'!S21="",'Trust - Frontsheet'!S21="-"),0,('Trust - Frontsheet'!S21))</f>
        <v>1</v>
      </c>
      <c r="Q9" s="93">
        <f>IF(OR('Trust - Frontsheet'!T21="",'Trust - Frontsheet'!T21="-"),0,('Trust - Frontsheet'!T21))</f>
        <v>1</v>
      </c>
      <c r="R9" s="93">
        <f>'Trust - Frontsheet'!U21</f>
        <v>304</v>
      </c>
      <c r="S9" s="93">
        <f>IF(OR('Trust - Frontsheet'!V21="",'Trust - Frontsheet'!V21="-"),0,('Trust - Frontsheet'!V21))</f>
        <v>4.7615131578947372</v>
      </c>
      <c r="T9" s="93">
        <f>IF(OR('Trust - Frontsheet'!W21="",'Trust - Frontsheet'!W21="-"),0,('Trust - Frontsheet'!W21))</f>
        <v>2.7014802631578947</v>
      </c>
      <c r="U9" s="93">
        <f>IF(OR('Trust - Frontsheet'!X21="",'Trust - Frontsheet'!X21="-"),0,('Trust - Frontsheet'!X21))</f>
        <v>7.4629934210526319</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2925</v>
      </c>
      <c r="G10" s="93">
        <f>'Trust - Frontsheet'!J22</f>
        <v>2835</v>
      </c>
      <c r="H10" s="93">
        <f>'Trust - Frontsheet'!K22</f>
        <v>675</v>
      </c>
      <c r="I10" s="93">
        <f>'Trust - Frontsheet'!L22</f>
        <v>600</v>
      </c>
      <c r="J10" s="93">
        <f>'Trust - Frontsheet'!M22</f>
        <v>1968.75</v>
      </c>
      <c r="K10" s="93">
        <f>'Trust - Frontsheet'!N22</f>
        <v>1828.125</v>
      </c>
      <c r="L10" s="93">
        <f>'Trust - Frontsheet'!O22</f>
        <v>281.25</v>
      </c>
      <c r="M10" s="93">
        <f>'Trust - Frontsheet'!P22</f>
        <v>281.25</v>
      </c>
      <c r="N10" s="93">
        <f>IF(OR('Trust - Frontsheet'!Q22="",'Trust - Frontsheet'!Q22="-"),0,('Trust - Frontsheet'!Q22))</f>
        <v>0.96923076923076923</v>
      </c>
      <c r="O10" s="93">
        <f>IF(OR('Trust - Frontsheet'!R22="",'Trust - Frontsheet'!R22="-"),0,('Trust - Frontsheet'!R22))</f>
        <v>0.88888888888888884</v>
      </c>
      <c r="P10" s="93">
        <f>IF(OR('Trust - Frontsheet'!S22="",'Trust - Frontsheet'!S22="-"),0,('Trust - Frontsheet'!S22))</f>
        <v>0.9285714285714286</v>
      </c>
      <c r="Q10" s="93">
        <f>IF(OR('Trust - Frontsheet'!T22="",'Trust - Frontsheet'!T22="-"),0,('Trust - Frontsheet'!T22))</f>
        <v>1</v>
      </c>
      <c r="R10" s="93">
        <f>'Trust - Frontsheet'!U22</f>
        <v>214</v>
      </c>
      <c r="S10" s="93">
        <f>IF(OR('Trust - Frontsheet'!V22="",'Trust - Frontsheet'!V22="-"),0,('Trust - Frontsheet'!V22))</f>
        <v>21.790303738317757</v>
      </c>
      <c r="T10" s="93">
        <f>IF(OR('Trust - Frontsheet'!W22="",'Trust - Frontsheet'!W22="-"),0,('Trust - Frontsheet'!W22))</f>
        <v>4.1179906542056077</v>
      </c>
      <c r="U10" s="93">
        <f>IF(OR('Trust - Frontsheet'!X22="",'Trust - Frontsheet'!X22="-"),0,('Trust - Frontsheet'!X22))</f>
        <v>25.908294392523363</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schemas.openxmlformats.org/package/2006/metadata/core-propertie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2018-10-17T15:50:16Z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